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insulawu.sharepoint.com/sites/vertrieb/Freigegebene Dokumente/General/Marketing und Vertrieb/03 Social Media/02 Kampagnen Paid/Ads HW23/HW2_LM/"/>
    </mc:Choice>
  </mc:AlternateContent>
  <xr:revisionPtr revIDLastSave="244" documentId="8_{7DD173D7-8B40-4639-BD10-87C0EDEFB1AB}" xr6:coauthVersionLast="47" xr6:coauthVersionMax="47" xr10:uidLastSave="{6B10624D-03F4-4096-B5C6-F721330B49D2}"/>
  <bookViews>
    <workbookView xWindow="-120" yWindow="-120" windowWidth="29040" windowHeight="15720" xr2:uid="{B5B411B5-2879-4779-AD0F-895F8D51D85C}"/>
  </bookViews>
  <sheets>
    <sheet name="Wohntraumrechner" sheetId="1" r:id="rId1"/>
  </sheets>
  <definedNames>
    <definedName name="_xlnm.Print_Area" localSheetId="0">Wohntraumrechner!$A$1:$G$31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G15" i="1" s="1"/>
  <c r="F13" i="1"/>
  <c r="G13" i="1" s="1"/>
  <c r="F28" i="1"/>
  <c r="F14" i="1"/>
  <c r="G14" i="1" s="1"/>
  <c r="G11" i="1"/>
  <c r="F12" i="1"/>
  <c r="G12" i="1" s="1"/>
  <c r="F16" i="1" l="1"/>
  <c r="G16" i="1" l="1"/>
  <c r="F19" i="1"/>
  <c r="F20" i="1" s="1"/>
  <c r="F27" i="1" l="1"/>
  <c r="F23" i="1"/>
  <c r="F31" i="1" l="1"/>
  <c r="F22" i="1"/>
  <c r="F24" i="1"/>
</calcChain>
</file>

<file path=xl/sharedStrings.xml><?xml version="1.0" encoding="utf-8"?>
<sst xmlns="http://schemas.openxmlformats.org/spreadsheetml/2006/main" count="52" uniqueCount="42">
  <si>
    <t>Ja</t>
  </si>
  <si>
    <t>Insula Wohntraumrechner</t>
  </si>
  <si>
    <t>Nein</t>
  </si>
  <si>
    <t>Parameter</t>
  </si>
  <si>
    <t>Wohnungsgröße in m²</t>
  </si>
  <si>
    <t>Kreditlaufzeit in Jahren</t>
  </si>
  <si>
    <t>Effektivzinssatz (Inkl. Gebühren)</t>
  </si>
  <si>
    <t>Erstkauf</t>
  </si>
  <si>
    <t>Punkt</t>
  </si>
  <si>
    <t>Beschreibung</t>
  </si>
  <si>
    <t>in%</t>
  </si>
  <si>
    <t>Betrag</t>
  </si>
  <si>
    <t>je m²</t>
  </si>
  <si>
    <t>Kaufpreis inkl. Parkplatz</t>
  </si>
  <si>
    <t>Wert lt. Kaufvertrag</t>
  </si>
  <si>
    <t>Grunderwerbssteuer</t>
  </si>
  <si>
    <t>3,5% vom Kaufpreis</t>
  </si>
  <si>
    <t>Grundbucheintragungsgebühr</t>
  </si>
  <si>
    <t>1,1% vom Kaufpreis (Entfällt bei Erstkauf bis 500.000 EUR)</t>
  </si>
  <si>
    <t>Maklerprovision</t>
  </si>
  <si>
    <t>bis zu 3,6% vom Kaufpreis (Entfällt bei Kauf von Bauträger)</t>
  </si>
  <si>
    <t>Notarkosten/Anwaltskosten</t>
  </si>
  <si>
    <t>1,5% - 3%</t>
  </si>
  <si>
    <t>Gesamtkosten Wohntraum</t>
  </si>
  <si>
    <t>Nötige Eigenmittel</t>
  </si>
  <si>
    <t>20% des Gesamtkaufpreises sollten mittels Eigenmittel sichergestellt werden</t>
  </si>
  <si>
    <t>Nötige Finanzierung</t>
  </si>
  <si>
    <t>Ergibt sich aus Kaufpreis inkl. NK abzgl. Eigenmittel</t>
  </si>
  <si>
    <t>Einrichtungsgenstände</t>
  </si>
  <si>
    <t>Küche, Möbel, etc</t>
  </si>
  <si>
    <t>davon Eigenmittel</t>
  </si>
  <si>
    <t>Eigenmittel für Finanzierung, Eigenmittel für Einrichtung</t>
  </si>
  <si>
    <t>davon Kredite/Finanzierungen</t>
  </si>
  <si>
    <t>Annuität (monatliche Rate)</t>
  </si>
  <si>
    <t>Ergibt sich aus Kreditlaufzeit und Effektivzinssatz</t>
  </si>
  <si>
    <t>Betriebskosten</t>
  </si>
  <si>
    <t>beim Bauträger erfragen - Mit Reparaturrücklage zwischen 2,50 und 3,50/m²</t>
  </si>
  <si>
    <t>Versicherungen</t>
  </si>
  <si>
    <t>Eine Haushaltsversicherung empfiehlt sich immer</t>
  </si>
  <si>
    <t>Rücklagen</t>
  </si>
  <si>
    <t>Für zukünfte Instandhaltungen ansparen</t>
  </si>
  <si>
    <t>Monatliche Belastung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</si>
</sst>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;[Red]\-#,##0.00\ &quot;€&quot;"/>
    <numFmt numFmtId="165" formatCode="_-* #,##0.00\ &quot;€&quot;_-;\-* #,##0.00\ &quot;€&quot;_-;_-* &quot;-&quot;??\ &quot;€&quot;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767C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43">
    <xf numFmtId="0" fontId="0" fillId="0" borderId="0" xfId="0"/>
    <xf numFmtId="0" fontId="1" fillId="0" borderId="5" xfId="0" applyFont="1" applyBorder="1"/>
    <xf numFmtId="0" fontId="1" fillId="0" borderId="6" xfId="0" applyFont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165" fontId="1" fillId="0" borderId="6" xfId="1" applyFont="1" applyBorder="1"/>
    <xf numFmtId="165" fontId="1" fillId="0" borderId="7" xfId="1" applyFont="1" applyBorder="1"/>
    <xf numFmtId="0" fontId="1" fillId="0" borderId="0" xfId="0" applyFont="1"/>
    <xf numFmtId="0" fontId="2" fillId="4" borderId="8" xfId="0" applyFont="1" applyFill="1" applyBorder="1"/>
    <xf numFmtId="0" fontId="0" fillId="0" borderId="9" xfId="0" applyBorder="1"/>
    <xf numFmtId="0" fontId="0" fillId="0" borderId="9" xfId="0" applyBorder="1" applyAlignment="1">
      <alignment horizontal="left"/>
    </xf>
    <xf numFmtId="165" fontId="0" fillId="0" borderId="9" xfId="1" applyFont="1" applyBorder="1"/>
    <xf numFmtId="0" fontId="0" fillId="0" borderId="10" xfId="0" applyBorder="1"/>
    <xf numFmtId="165" fontId="0" fillId="0" borderId="10" xfId="1" applyFont="1" applyBorder="1"/>
    <xf numFmtId="164" fontId="0" fillId="0" borderId="9" xfId="1" applyNumberFormat="1" applyFont="1" applyBorder="1"/>
    <xf numFmtId="10" fontId="0" fillId="2" borderId="0" xfId="0" applyNumberFormat="1" applyFill="1" applyAlignment="1" applyProtection="1">
      <alignment horizontal="center"/>
      <protection locked="0"/>
    </xf>
    <xf numFmtId="0" fontId="0" fillId="0" borderId="11" xfId="0" applyBorder="1" applyAlignment="1">
      <alignment horizontal="left" indent="1"/>
    </xf>
    <xf numFmtId="0" fontId="0" fillId="0" borderId="4" xfId="0" applyBorder="1"/>
    <xf numFmtId="9" fontId="0" fillId="0" borderId="4" xfId="0" applyNumberFormat="1" applyBorder="1"/>
    <xf numFmtId="165" fontId="0" fillId="0" borderId="12" xfId="1" applyFont="1" applyBorder="1"/>
    <xf numFmtId="0" fontId="0" fillId="0" borderId="13" xfId="0" applyBorder="1" applyAlignment="1">
      <alignment horizontal="left" indent="1"/>
    </xf>
    <xf numFmtId="0" fontId="0" fillId="0" borderId="14" xfId="0" applyBorder="1"/>
    <xf numFmtId="9" fontId="0" fillId="0" borderId="14" xfId="0" applyNumberFormat="1" applyBorder="1"/>
    <xf numFmtId="165" fontId="0" fillId="0" borderId="15" xfId="1" applyFont="1" applyBorder="1"/>
    <xf numFmtId="9" fontId="0" fillId="0" borderId="10" xfId="0" applyNumberFormat="1" applyBorder="1"/>
    <xf numFmtId="0" fontId="0" fillId="0" borderId="8" xfId="0" applyBorder="1"/>
    <xf numFmtId="10" fontId="0" fillId="3" borderId="8" xfId="0" applyNumberFormat="1" applyFill="1" applyBorder="1"/>
    <xf numFmtId="165" fontId="0" fillId="0" borderId="8" xfId="1" applyFont="1" applyBorder="1"/>
    <xf numFmtId="10" fontId="0" fillId="3" borderId="9" xfId="0" applyNumberFormat="1" applyFill="1" applyBorder="1"/>
    <xf numFmtId="9" fontId="0" fillId="0" borderId="9" xfId="0" applyNumberFormat="1" applyBorder="1"/>
    <xf numFmtId="0" fontId="0" fillId="2" borderId="0" xfId="0" applyFill="1" applyAlignment="1" applyProtection="1">
      <alignment horizontal="center"/>
      <protection locked="0"/>
    </xf>
    <xf numFmtId="165" fontId="0" fillId="2" borderId="8" xfId="1" applyFont="1" applyFill="1" applyBorder="1" applyProtection="1">
      <protection locked="0"/>
    </xf>
    <xf numFmtId="10" fontId="0" fillId="2" borderId="9" xfId="0" applyNumberFormat="1" applyFill="1" applyBorder="1" applyProtection="1">
      <protection locked="0"/>
    </xf>
    <xf numFmtId="10" fontId="0" fillId="2" borderId="10" xfId="0" applyNumberFormat="1" applyFill="1" applyBorder="1" applyProtection="1">
      <protection locked="0"/>
    </xf>
    <xf numFmtId="9" fontId="0" fillId="2" borderId="9" xfId="0" applyNumberFormat="1" applyFill="1" applyBorder="1" applyProtection="1">
      <protection locked="0"/>
    </xf>
    <xf numFmtId="165" fontId="0" fillId="2" borderId="10" xfId="1" applyFont="1" applyFill="1" applyBorder="1" applyProtection="1">
      <protection locked="0"/>
    </xf>
    <xf numFmtId="165" fontId="0" fillId="2" borderId="9" xfId="1" applyFont="1" applyFill="1" applyBorder="1" applyProtection="1">
      <protection locked="0"/>
    </xf>
    <xf numFmtId="0" fontId="0" fillId="0" borderId="9" xfId="0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767C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149089</xdr:colOff>
      <xdr:row>0</xdr:row>
      <xdr:rowOff>0</xdr:rowOff>
    </xdr:from>
    <xdr:to>
      <xdr:col>7</xdr:col>
      <xdr:colOff>8285</xdr:colOff>
      <xdr:row>3</xdr:row>
      <xdr:rowOff>74544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51A7D88-C322-B2F6-B565-E19F9832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0480" y="0"/>
          <a:ext cx="646044" cy="6460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DBCBC-27F0-4990-9318-D33CE6E53A0B}">
  <sheetPr>
    <pageSetUpPr fitToPage="1"/>
  </sheetPr>
  <dimension ref="B1:K32"/>
  <sheetViews>
    <sheetView tabSelected="1" zoomScale="115" zoomScaleNormal="115" workbookViewId="0">
      <selection activeCell="F11" sqref="F11"/>
    </sheetView>
  </sheetViews>
  <sheetFormatPr defaultColWidth="11.42578125" defaultRowHeight="15" x14ac:dyDescent="0.25"/>
  <cols>
    <col min="1" max="1" width="3.7109375" customWidth="1"/>
    <col min="2" max="2" width="29.42578125" bestFit="1" customWidth="1"/>
    <col min="3" max="3" width="13" customWidth="1"/>
    <col min="4" max="4" width="54.140625" customWidth="1"/>
    <col min="6" max="6" width="15.42578125" bestFit="1" customWidth="1"/>
    <col min="7" max="7" width="11.85546875" bestFit="1" customWidth="1"/>
    <col min="11" max="11" width="0" hidden="1" customWidth="1"/>
  </cols>
  <sheetData>
    <row r="1" spans="2:11" x14ac:dyDescent="0.25">
      <c r="K1" t="s">
        <v>0</v>
      </c>
    </row>
    <row r="2" spans="2:11" x14ac:dyDescent="0.25">
      <c r="B2" s="8" t="s">
        <v>1</v>
      </c>
      <c r="K2" t="s">
        <v>2</v>
      </c>
    </row>
    <row r="4" spans="2:11" x14ac:dyDescent="0.25">
      <c r="B4" s="8" t="s">
        <v>3</v>
      </c>
    </row>
    <row r="5" spans="2:11" x14ac:dyDescent="0.25">
      <c r="B5" t="s">
        <v>4</v>
      </c>
      <c r="C5" s="31">
        <v>80.13</v>
      </c>
    </row>
    <row r="6" spans="2:11" x14ac:dyDescent="0.25">
      <c r="B6" t="s">
        <v>5</v>
      </c>
      <c r="C6" s="31">
        <v>35</v>
      </c>
    </row>
    <row r="7" spans="2:11" x14ac:dyDescent="0.25">
      <c r="B7" t="s">
        <v>6</v>
      </c>
      <c r="C7" s="16">
        <v>2.8000000000000001E-2</v>
      </c>
    </row>
    <row r="8" spans="2:11" x14ac:dyDescent="0.25">
      <c r="B8" t="s">
        <v>7</v>
      </c>
      <c r="C8" s="16" t="s">
        <v>0</v>
      </c>
    </row>
    <row r="10" spans="2:11" x14ac:dyDescent="0.25">
      <c r="B10" s="3" t="s">
        <v>8</v>
      </c>
      <c r="C10" s="40" t="s">
        <v>9</v>
      </c>
      <c r="D10" s="40"/>
      <c r="E10" s="4" t="s">
        <v>10</v>
      </c>
      <c r="F10" s="4" t="s">
        <v>11</v>
      </c>
      <c r="G10" s="5" t="s">
        <v>12</v>
      </c>
    </row>
    <row r="11" spans="2:11" x14ac:dyDescent="0.25">
      <c r="B11" s="26" t="s">
        <v>13</v>
      </c>
      <c r="C11" s="41" t="s">
        <v>14</v>
      </c>
      <c r="D11" s="41"/>
      <c r="E11" s="27">
        <v>1</v>
      </c>
      <c r="F11" s="32">
        <v>469000</v>
      </c>
      <c r="G11" s="28">
        <f>+F11/$C$5</f>
        <v>5852.9888930487959</v>
      </c>
    </row>
    <row r="12" spans="2:11" x14ac:dyDescent="0.25">
      <c r="B12" s="10" t="s">
        <v>15</v>
      </c>
      <c r="C12" s="38" t="s">
        <v>16</v>
      </c>
      <c r="D12" s="38"/>
      <c r="E12" s="29">
        <v>3.5000000000000003E-2</v>
      </c>
      <c r="F12" s="12">
        <f>F11*3.5%</f>
        <v>16415</v>
      </c>
      <c r="G12" s="12">
        <f t="shared" ref="G12:G16" si="0">+F12/$C$5</f>
        <v>204.85461125670787</v>
      </c>
    </row>
    <row r="13" spans="2:11" x14ac:dyDescent="0.25">
      <c r="B13" s="10" t="s">
        <v>17</v>
      </c>
      <c r="C13" s="38" t="s">
        <v>18</v>
      </c>
      <c r="D13" s="38"/>
      <c r="E13" s="29">
        <v>1.0999999999999999E-2</v>
      </c>
      <c r="F13" s="12">
        <f>IF(AND(C8="Ja",F11&lt;500000),0,IF(AND(C8="Ja",F11&gt;500000),(F11-500000)*1.1%,F11*1.1%))</f>
        <v>0</v>
      </c>
      <c r="G13" s="12">
        <f t="shared" si="0"/>
        <v>0</v>
      </c>
    </row>
    <row r="14" spans="2:11" x14ac:dyDescent="0.25">
      <c r="B14" s="10" t="s">
        <v>19</v>
      </c>
      <c r="C14" s="11" t="s">
        <v>20</v>
      </c>
      <c r="D14" s="11"/>
      <c r="E14" s="33">
        <v>0</v>
      </c>
      <c r="F14" s="12">
        <f>+E14*F11</f>
        <v>0</v>
      </c>
      <c r="G14" s="12">
        <f t="shared" si="0"/>
        <v>0</v>
      </c>
    </row>
    <row r="15" spans="2:11" x14ac:dyDescent="0.25">
      <c r="B15" s="13" t="s">
        <v>21</v>
      </c>
      <c r="C15" s="42" t="s">
        <v>22</v>
      </c>
      <c r="D15" s="42"/>
      <c r="E15" s="34">
        <v>1.4999999999999999E-2</v>
      </c>
      <c r="F15" s="14">
        <f>F11*E15</f>
        <v>7035</v>
      </c>
      <c r="G15" s="14">
        <f t="shared" si="0"/>
        <v>87.794833395731942</v>
      </c>
    </row>
    <row r="16" spans="2:11" ht="15.75" thickBot="1" x14ac:dyDescent="0.3">
      <c r="B16" s="1" t="s">
        <v>23</v>
      </c>
      <c r="C16" s="2"/>
      <c r="D16" s="2"/>
      <c r="E16" s="2"/>
      <c r="F16" s="6">
        <f>SUM(F11:F15)</f>
        <v>492450</v>
      </c>
      <c r="G16" s="7">
        <f t="shared" si="0"/>
        <v>6145.6383377012362</v>
      </c>
    </row>
    <row r="17" spans="2:6" ht="15.75" thickTop="1" x14ac:dyDescent="0.25"/>
    <row r="18" spans="2:6" x14ac:dyDescent="0.25">
      <c r="B18" s="9" t="s">
        <v>8</v>
      </c>
      <c r="C18" s="39" t="s">
        <v>9</v>
      </c>
      <c r="D18" s="39"/>
      <c r="E18" s="9" t="s">
        <v>10</v>
      </c>
      <c r="F18" s="9" t="s">
        <v>11</v>
      </c>
    </row>
    <row r="19" spans="2:6" x14ac:dyDescent="0.25">
      <c r="B19" s="10" t="s">
        <v>24</v>
      </c>
      <c r="C19" s="38" t="s">
        <v>25</v>
      </c>
      <c r="D19" s="38"/>
      <c r="E19" s="35">
        <v>0.2</v>
      </c>
      <c r="F19" s="12">
        <f>F16*E19</f>
        <v>98490</v>
      </c>
    </row>
    <row r="20" spans="2:6" x14ac:dyDescent="0.25">
      <c r="B20" s="10" t="s">
        <v>26</v>
      </c>
      <c r="C20" s="10" t="s">
        <v>27</v>
      </c>
      <c r="D20" s="10"/>
      <c r="E20" s="30"/>
      <c r="F20" s="12">
        <f>+F16-F19</f>
        <v>393960</v>
      </c>
    </row>
    <row r="21" spans="2:6" x14ac:dyDescent="0.25">
      <c r="B21" s="13" t="s">
        <v>28</v>
      </c>
      <c r="C21" s="13" t="s">
        <v>29</v>
      </c>
      <c r="D21" s="13"/>
      <c r="E21" s="25"/>
      <c r="F21" s="36">
        <v>30000</v>
      </c>
    </row>
    <row r="22" spans="2:6" ht="15.75" thickBot="1" x14ac:dyDescent="0.3">
      <c r="B22" s="1" t="s">
        <v>23</v>
      </c>
      <c r="C22" s="2"/>
      <c r="D22" s="2"/>
      <c r="E22" s="2"/>
      <c r="F22" s="7">
        <f>+F21+F20+F19</f>
        <v>522450</v>
      </c>
    </row>
    <row r="23" spans="2:6" ht="15.75" thickTop="1" x14ac:dyDescent="0.25">
      <c r="B23" s="21" t="s">
        <v>30</v>
      </c>
      <c r="C23" s="22" t="s">
        <v>31</v>
      </c>
      <c r="D23" s="22"/>
      <c r="E23" s="23"/>
      <c r="F23" s="24">
        <f>+F19+F21</f>
        <v>128490</v>
      </c>
    </row>
    <row r="24" spans="2:6" x14ac:dyDescent="0.25">
      <c r="B24" s="17" t="s">
        <v>32</v>
      </c>
      <c r="C24" s="18"/>
      <c r="D24" s="18"/>
      <c r="E24" s="19"/>
      <c r="F24" s="20">
        <f>+F20</f>
        <v>393960</v>
      </c>
    </row>
    <row r="26" spans="2:6" x14ac:dyDescent="0.25">
      <c r="B26" s="9" t="s">
        <v>8</v>
      </c>
      <c r="C26" s="39" t="s">
        <v>9</v>
      </c>
      <c r="D26" s="39"/>
      <c r="E26" s="9" t="s">
        <v>12</v>
      </c>
      <c r="F26" s="9" t="s">
        <v>11</v>
      </c>
    </row>
    <row r="27" spans="2:6" x14ac:dyDescent="0.25">
      <c r="B27" s="10" t="s">
        <v>33</v>
      </c>
      <c r="C27" s="10" t="s">
        <v>34</v>
      </c>
      <c r="D27" s="10"/>
      <c r="E27" s="12"/>
      <c r="F27" s="15">
        <f>PMT(C7/12,C6*12,-F20)</f>
        <v>1472.526960298082</v>
      </c>
    </row>
    <row r="28" spans="2:6" x14ac:dyDescent="0.25">
      <c r="B28" s="10" t="s">
        <v>35</v>
      </c>
      <c r="C28" s="10" t="s">
        <v>36</v>
      </c>
      <c r="D28" s="10"/>
      <c r="E28" s="37">
        <v>2.9</v>
      </c>
      <c r="F28" s="12">
        <f>E28*C5</f>
        <v>232.37699999999998</v>
      </c>
    </row>
    <row r="29" spans="2:6" x14ac:dyDescent="0.25">
      <c r="B29" s="10" t="s">
        <v>37</v>
      </c>
      <c r="C29" s="10" t="s">
        <v>38</v>
      </c>
      <c r="D29" s="10"/>
      <c r="E29" s="12"/>
      <c r="F29" s="12">
        <v>20</v>
      </c>
    </row>
    <row r="30" spans="2:6" x14ac:dyDescent="0.25">
      <c r="B30" s="13" t="s">
        <v>39</v>
      </c>
      <c r="C30" s="13" t="s">
        <v>40</v>
      </c>
      <c r="D30" s="13"/>
      <c r="E30" s="14"/>
      <c r="F30" s="14">
        <v>100</v>
      </c>
    </row>
    <row r="31" spans="2:6" ht="15.75" thickBot="1" x14ac:dyDescent="0.3">
      <c r="B31" s="1" t="s">
        <v>41</v>
      </c>
      <c r="C31" s="2"/>
      <c r="D31" s="2"/>
      <c r="E31" s="6"/>
      <c r="F31" s="7">
        <f>SUM(F27:F30)</f>
        <v>1824.903960298082</v>
      </c>
    </row>
    <row r="32" spans="2:6" ht="15.75" thickTop="1" x14ac:dyDescent="0.25"/>
  </sheetData>
  <sheetProtection algorithmName="SHA-512" hashValue="CHJsA1W/2CfLre49KcXn3RAK62Qnum5yuZf3LaEALrAefugZfhvd5MSPVHuHTZWnImYgz+8qlZTqRT6MMH/8Ug==" saltValue="F7KVjVjBsWOxzLvRrboD0g==" spinCount="100000" sheet="1" objects="1" scenarios="1" selectLockedCells="1"/>
  <mergeCells count="8">
    <mergeCell ref="C19:D19"/>
    <mergeCell ref="C18:D18"/>
    <mergeCell ref="C26:D26"/>
    <mergeCell ref="C10:D10"/>
    <mergeCell ref="C11:D11"/>
    <mergeCell ref="C12:D12"/>
    <mergeCell ref="C13:D13"/>
    <mergeCell ref="C15:D15"/>
  </mergeCells>
  <dataValidations count="1">
    <dataValidation type="list" allowBlank="1" showInputMessage="1" showErrorMessage="1" sqref="C8" xr:uid="{69E32F3A-EB40-47EB-8413-643A70D89E03}">
      <formula1>$K$1:$K$2</formula1>
    </dataValidation>
  </dataValidations>
  <pageMargins left="0.70866141732283472" right="0.70866141732283472" top="0.78740157480314965" bottom="0.78740157480314965" header="0.31496062992125984" footer="0.31496062992125984"/>
  <pageSetup paperSize="9"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8E391D42BC19488B39DE28DB219500" ma:contentTypeVersion="15" ma:contentTypeDescription="Create a new document." ma:contentTypeScope="" ma:versionID="8ffb593be9a42b162f45e64a3a2496e7">
  <xsd:schema xmlns:xsd="http://www.w3.org/2001/XMLSchema" xmlns:xs="http://www.w3.org/2001/XMLSchema" xmlns:p="http://schemas.microsoft.com/office/2006/metadata/properties" xmlns:ns2="87ef8722-60b4-4c70-8e83-8196caa1f3e3" xmlns:ns3="431a65cb-e18e-4b9c-a301-2d9f083cc9c8" targetNamespace="http://schemas.microsoft.com/office/2006/metadata/properties" ma:root="true" ma:fieldsID="4ea58d86e0e9fd23a7928fa034826b86" ns2:_="" ns3:_="">
    <xsd:import namespace="87ef8722-60b4-4c70-8e83-8196caa1f3e3"/>
    <xsd:import namespace="431a65cb-e18e-4b9c-a301-2d9f083cc9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f8722-60b4-4c70-8e83-8196caa1f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112a9f3-8fda-4c50-b200-4a5f78a489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a65cb-e18e-4b9c-a301-2d9f083cc9c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b7d3b35-2f9c-400b-bc5e-c4dafb820761}" ma:internalName="TaxCatchAll" ma:showField="CatchAllData" ma:web="431a65cb-e18e-4b9c-a301-2d9f083cc9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ef8722-60b4-4c70-8e83-8196caa1f3e3">
      <Terms xmlns="http://schemas.microsoft.com/office/infopath/2007/PartnerControls"/>
    </lcf76f155ced4ddcb4097134ff3c332f>
    <TaxCatchAll xmlns="431a65cb-e18e-4b9c-a301-2d9f083cc9c8" xsi:nil="true"/>
  </documentManagement>
</p:properties>
</file>

<file path=customXml/itemProps1.xml><?xml version="1.0" encoding="utf-8"?>
<ds:datastoreItem xmlns:ds="http://schemas.openxmlformats.org/officeDocument/2006/customXml" ds:itemID="{96231C0A-7E16-46C4-91C1-E606DB1D58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764064-5851-4058-89C9-8F47FFC451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ef8722-60b4-4c70-8e83-8196caa1f3e3"/>
    <ds:schemaRef ds:uri="431a65cb-e18e-4b9c-a301-2d9f083cc9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6016CE-E4E1-4E70-835F-14BB30C8CD9E}">
  <ds:schemaRefs>
    <ds:schemaRef ds:uri="http://schemas.microsoft.com/office/2006/metadata/properties"/>
    <ds:schemaRef ds:uri="http://schemas.microsoft.com/office/infopath/2007/PartnerControls"/>
    <ds:schemaRef ds:uri="87ef8722-60b4-4c70-8e83-8196caa1f3e3"/>
    <ds:schemaRef ds:uri="431a65cb-e18e-4b9c-a301-2d9f083cc9c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Wohntraumrechner</vt:lpstr>
      <vt:lpstr>Wohntraumrechner!Print_Area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Riedl</dc:creator>
  <cp:keywords/>
  <dc:description/>
  <cp:lastModifiedBy>Leonard Holzer</cp:lastModifiedBy>
  <cp:revision/>
  <dcterms:created xsi:type="dcterms:W3CDTF">2025-03-20T18:49:15Z</dcterms:created>
  <dcterms:modified xsi:type="dcterms:W3CDTF">2025-04-08T08:45:09Z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0x010100B88E391D42BC19488B39DE28DB219500</vt:lpwstr>
  </property>
  <property fmtid="{D5CDD505-2E9C-101B-9397-08002B2CF9AE}" pid="3" name="MediaServiceImageTags">
    <vt:lpwstr/>
  </property>
</Properties>
</file>